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avoroMarco\16-8\201910\xinternet\OK\"/>
    </mc:Choice>
  </mc:AlternateContent>
  <xr:revisionPtr revIDLastSave="0" documentId="13_ncr:1_{D76E9EC9-68C7-4951-A5B9-6A66EFE23CF5}" xr6:coauthVersionLast="41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oglio3" sheetId="3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3" l="1"/>
  <c r="F10" i="3"/>
  <c r="F11" i="3"/>
  <c r="F8" i="3"/>
  <c r="L3" i="3"/>
  <c r="M3" i="3" s="1"/>
  <c r="J3" i="3"/>
  <c r="K3" i="3" s="1"/>
  <c r="R3" i="3"/>
  <c r="T3" i="3" s="1"/>
  <c r="U3" i="3" s="1"/>
  <c r="H3" i="3"/>
  <c r="I3" i="3" s="1"/>
  <c r="D3" i="3"/>
  <c r="S3" i="3" l="1"/>
  <c r="N3" i="3"/>
  <c r="O3" i="3" s="1"/>
  <c r="V3" i="3"/>
  <c r="W3" i="3" s="1"/>
  <c r="X3" i="3" l="1"/>
  <c r="Y3" i="3" s="1"/>
  <c r="E3" i="3" s="1"/>
  <c r="F3" i="3" s="1"/>
  <c r="G3" i="3" s="1"/>
</calcChain>
</file>

<file path=xl/sharedStrings.xml><?xml version="1.0" encoding="utf-8"?>
<sst xmlns="http://schemas.openxmlformats.org/spreadsheetml/2006/main" count="27" uniqueCount="19">
  <si>
    <t>sup boscata entro 200 ha</t>
  </si>
  <si>
    <t xml:space="preserve">50,00 ad ettaro boscato per i primi 200 ettari di superficie da pianificare </t>
  </si>
  <si>
    <t>sup boscata entro 1000 ha</t>
  </si>
  <si>
    <t xml:space="preserve">40,00 ad ettaro boscato per lo scaglione di ettari compreso da 201 a 1000 ettari </t>
  </si>
  <si>
    <t>sup boscata entro 2000 ha</t>
  </si>
  <si>
    <t xml:space="preserve">30,00 ad ettaro boscato per lo scaglione di ettari compreso da 1001 a 2000 ettari </t>
  </si>
  <si>
    <t>sup boscata oltre 2000 ha</t>
  </si>
  <si>
    <t xml:space="preserve">20,00 ad ettaro boscato per lo scaglione di ettari eccedente i 2000 ettari </t>
  </si>
  <si>
    <t>Totale senza IVA</t>
  </si>
  <si>
    <t>IVA</t>
  </si>
  <si>
    <t>Totale con IVA</t>
  </si>
  <si>
    <t>Superfici boscate mai assestate prima (ettari)</t>
  </si>
  <si>
    <t>Superfici boscate - revisione del piano  (ettari)</t>
  </si>
  <si>
    <t>Superfici boscate totali  (ettari)</t>
  </si>
  <si>
    <t>NUOVE SUPERFICI DA PIANIFICARE</t>
  </si>
  <si>
    <t>PIANI IN REVISIONE</t>
  </si>
  <si>
    <t>Costo ad ettaro con IVA</t>
  </si>
  <si>
    <t>Costi senza IVA</t>
  </si>
  <si>
    <t>inserire solo le superfici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</si>
</sst>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[$€-410]\ #,##0.00;[Red]\-[$€-410]\ #,##0.00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Arial"/>
      <family val="2"/>
      <charset val="1"/>
    </font>
    <font>
      <sz val="11"/>
      <color rgb="FFFF0000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8">
    <xf numFmtId="0" fontId="0" fillId="0" borderId="0" xfId="0"/>
    <xf numFmtId="164" fontId="0" fillId="0" borderId="0" xfId="0" applyNumberFormat="1"/>
    <xf numFmtId="0" fontId="0" fillId="0" borderId="0" xfId="0" applyNumberFormat="1"/>
    <xf numFmtId="0" fontId="4" fillId="0" borderId="0" xfId="0" applyNumberFormat="1" applyFont="1"/>
    <xf numFmtId="0" fontId="5" fillId="0" borderId="0" xfId="0" applyNumberFormat="1" applyFont="1"/>
    <xf numFmtId="0" fontId="6" fillId="3" borderId="0" xfId="0" applyNumberFormat="1" applyFont="1" applyFill="1"/>
    <xf numFmtId="0" fontId="8" fillId="2" borderId="0" xfId="0" applyFont="1" applyFill="1"/>
    <xf numFmtId="0" fontId="10" fillId="0" borderId="0" xfId="0" applyFont="1"/>
    <xf numFmtId="164" fontId="10" fillId="0" borderId="0" xfId="0" applyNumberFormat="1" applyFont="1"/>
    <xf numFmtId="164" fontId="12" fillId="0" borderId="0" xfId="0" applyNumberFormat="1" applyFont="1"/>
    <xf numFmtId="0" fontId="9" fillId="2" borderId="0" xfId="0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0" borderId="0" xfId="0" applyAlignment="1" applyProtection="1">
      <alignment horizontal="left"/>
      <protection locked="0"/>
    </xf>
    <xf numFmtId="44" fontId="0" fillId="0" borderId="0" xfId="1" applyFont="1" applyProtection="1">
      <protection locked="0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BD24C-3606-4921-B11E-E8EE3CCC4C0B}">
  <dimension ref="B1:Y11"/>
  <sheetViews>
    <sheetView tabSelected="1" workbookViewId="0">
      <selection activeCell="J9" sqref="J9"/>
    </sheetView>
  </sheetViews>
  <sheetFormatPr defaultRowHeight="14.4" x14ac:dyDescent="0.3"/>
  <cols>
    <col min="1" max="1" width="5" customWidth="1"/>
    <col min="2" max="4" width="11.109375" customWidth="1"/>
    <col min="5" max="7" width="17.44140625" customWidth="1"/>
    <col min="9" max="9" width="12.5546875" customWidth="1"/>
    <col min="11" max="11" width="12.44140625" customWidth="1"/>
    <col min="12" max="12" width="13.33203125" customWidth="1"/>
    <col min="13" max="13" width="11.6640625" customWidth="1"/>
    <col min="15" max="15" width="11.109375" customWidth="1"/>
    <col min="16" max="17" width="2.6640625" customWidth="1"/>
    <col min="19" max="19" width="12.5546875" customWidth="1"/>
    <col min="21" max="21" width="12.44140625" customWidth="1"/>
    <col min="23" max="23" width="11.88671875" customWidth="1"/>
    <col min="25" max="25" width="12.109375" customWidth="1"/>
  </cols>
  <sheetData>
    <row r="1" spans="2:25" s="11" customFormat="1" x14ac:dyDescent="0.3">
      <c r="H1" s="12" t="s">
        <v>14</v>
      </c>
      <c r="I1" s="12"/>
      <c r="J1" s="12"/>
      <c r="K1" s="12"/>
      <c r="L1" s="12"/>
      <c r="M1" s="12"/>
      <c r="N1" s="12"/>
      <c r="O1" s="12"/>
      <c r="R1" s="12" t="s">
        <v>15</v>
      </c>
      <c r="S1" s="12"/>
      <c r="T1" s="12"/>
      <c r="U1" s="12"/>
      <c r="V1" s="12"/>
      <c r="W1" s="12"/>
      <c r="X1" s="12"/>
      <c r="Y1" s="12"/>
    </row>
    <row r="2" spans="2:25" s="11" customFormat="1" ht="138" customHeight="1" x14ac:dyDescent="0.3">
      <c r="B2" s="13" t="s">
        <v>11</v>
      </c>
      <c r="C2" s="13" t="s">
        <v>12</v>
      </c>
      <c r="D2" s="13" t="s">
        <v>13</v>
      </c>
      <c r="E2" s="13" t="s">
        <v>8</v>
      </c>
      <c r="F2" s="14" t="s">
        <v>9</v>
      </c>
      <c r="G2" s="14" t="s">
        <v>10</v>
      </c>
      <c r="H2" s="15" t="s">
        <v>0</v>
      </c>
      <c r="I2" s="15" t="s">
        <v>1</v>
      </c>
      <c r="J2" s="15" t="s">
        <v>2</v>
      </c>
      <c r="K2" s="15" t="s">
        <v>3</v>
      </c>
      <c r="L2" s="15" t="s">
        <v>4</v>
      </c>
      <c r="M2" s="15" t="s">
        <v>5</v>
      </c>
      <c r="N2" s="15" t="s">
        <v>6</v>
      </c>
      <c r="O2" s="15" t="s">
        <v>7</v>
      </c>
      <c r="R2" s="15" t="s">
        <v>0</v>
      </c>
      <c r="S2" s="15" t="s">
        <v>1</v>
      </c>
      <c r="T2" s="15" t="s">
        <v>2</v>
      </c>
      <c r="U2" s="15" t="s">
        <v>3</v>
      </c>
      <c r="V2" s="15" t="s">
        <v>4</v>
      </c>
      <c r="W2" s="15" t="s">
        <v>5</v>
      </c>
      <c r="X2" s="15" t="s">
        <v>6</v>
      </c>
      <c r="Y2" s="15" t="s">
        <v>7</v>
      </c>
    </row>
    <row r="3" spans="2:25" ht="102.75" customHeight="1" x14ac:dyDescent="0.4">
      <c r="B3" s="10">
        <v>0</v>
      </c>
      <c r="C3" s="10">
        <v>171</v>
      </c>
      <c r="D3" s="7">
        <f>B3+C3</f>
        <v>171</v>
      </c>
      <c r="E3" s="8">
        <f t="shared" ref="E3" si="0">I3+K3+M3+O3+S3+U3+W3+Y3</f>
        <v>3503.7899999999995</v>
      </c>
      <c r="F3" s="9">
        <f>E3*0.22</f>
        <v>770.83379999999988</v>
      </c>
      <c r="G3" s="9">
        <f>E3+F3</f>
        <v>4274.6237999999994</v>
      </c>
      <c r="H3" s="2">
        <f>IF(B3&gt;200,200,B3)</f>
        <v>0</v>
      </c>
      <c r="I3" s="1">
        <f>40.98*H3</f>
        <v>0</v>
      </c>
      <c r="J3" s="2">
        <f>_xlfn.IFS(B3&gt;1000,1000-200,B3=1000,1000-200,B3-200&gt;0,B3-200,B3-200=0,0,B3-200&lt;0,0)</f>
        <v>0</v>
      </c>
      <c r="K3" s="1">
        <f>IF(J3&gt;0,32.79*J3,0)</f>
        <v>0</v>
      </c>
      <c r="L3" s="2">
        <f>_xlfn.IFS(B3&gt;2000,2000-1000,B3=2000,2000-1000,B3-1000&gt;0,B3-1000,B3-1000=0,0,B3-1000&lt;0,0)</f>
        <v>0</v>
      </c>
      <c r="M3" s="1">
        <f>IF(L3&gt;0,24.59*L3,0)</f>
        <v>0</v>
      </c>
      <c r="N3" s="2">
        <f>B3-L3-J3-H3</f>
        <v>0</v>
      </c>
      <c r="O3" s="1">
        <f>IF(N3&gt;0,16.39*N3,0)</f>
        <v>0</v>
      </c>
      <c r="R3" s="2">
        <f>_xlfn.IFS(B3&gt;200,0,B3=200,0,C3&gt;(200-B3),200-B3,C3=(200-B3),200-B3,C3&lt;(200-B3),C3)</f>
        <v>171</v>
      </c>
      <c r="S3" s="1">
        <f>IF(R3&gt;0,40.98*R3/2,0)</f>
        <v>3503.7899999999995</v>
      </c>
      <c r="T3" s="5">
        <f>_xlfn.IFS(B3&gt;2000,0,B3&gt;1000,0,B3=1000,0,B3+C3&gt;1000,1000-B3-R3,B3+C3=1000,1000-B3-R3,C3-R3&lt;800,C3-R3,C3-R3=800,800,C3-R3&gt;800,800)</f>
        <v>0</v>
      </c>
      <c r="U3" s="1">
        <f>IF(T3&gt;0,32.79*T3/2,0)</f>
        <v>0</v>
      </c>
      <c r="V3" s="3">
        <f>_xlfn.IFS(B3&gt;2000,0,B3=2000,0,B3+C3&gt;2000,2000-B3-R3-T3,B3+C3=2000,2000-B3-R3-T3,C3-R3-T3&lt;1800,C3-R3-T3,C3-R3-T3=1800,1000,C3-R3-T3&gt;1800,1000)</f>
        <v>0</v>
      </c>
      <c r="W3" s="1">
        <f>IF(V3&gt;0,24.59*V3/2,0)</f>
        <v>0</v>
      </c>
      <c r="X3" s="4">
        <f t="shared" ref="X3" si="1">C3-V3-T3-R3</f>
        <v>0</v>
      </c>
      <c r="Y3" s="1">
        <f>IF(X3&gt;0,16.39*X3/2,0)</f>
        <v>0</v>
      </c>
    </row>
    <row r="5" spans="2:25" x14ac:dyDescent="0.3">
      <c r="B5" s="6" t="s">
        <v>18</v>
      </c>
      <c r="C5" s="6"/>
    </row>
    <row r="7" spans="2:25" s="11" customFormat="1" x14ac:dyDescent="0.3">
      <c r="D7" s="16" t="s">
        <v>16</v>
      </c>
      <c r="F7" s="11" t="s">
        <v>17</v>
      </c>
    </row>
    <row r="8" spans="2:25" s="11" customFormat="1" x14ac:dyDescent="0.3">
      <c r="D8" s="17">
        <v>50</v>
      </c>
      <c r="F8" s="17">
        <f>D8/1.22</f>
        <v>40.983606557377051</v>
      </c>
    </row>
    <row r="9" spans="2:25" s="11" customFormat="1" x14ac:dyDescent="0.3">
      <c r="D9" s="17">
        <v>40</v>
      </c>
      <c r="F9" s="17">
        <f>D9/1.22</f>
        <v>32.786885245901637</v>
      </c>
    </row>
    <row r="10" spans="2:25" s="11" customFormat="1" x14ac:dyDescent="0.3">
      <c r="D10" s="17">
        <v>30</v>
      </c>
      <c r="F10" s="17">
        <f>D10/1.22</f>
        <v>24.590163934426229</v>
      </c>
    </row>
    <row r="11" spans="2:25" s="11" customFormat="1" x14ac:dyDescent="0.3">
      <c r="D11" s="17">
        <v>20</v>
      </c>
      <c r="F11" s="17">
        <f>D11/1.22</f>
        <v>16.393442622950818</v>
      </c>
    </row>
  </sheetData>
  <sheetProtection algorithmName="SHA-512" hashValue="r9u3QFizN6dr47McT7ewqLDEo1cGWnjgLHWH4gZSeXcgIAPE9gShSlM12PUCovuXMSt4BiEmtczXY331Yu9sFA==" saltValue="xjTwevE2hJSwoGwzKyBy/w==" spinCount="100000" sheet="1" objects="1" scenarios="1"/>
  <mergeCells count="2">
    <mergeCell ref="H1:O1"/>
    <mergeCell ref="R1:Y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Pattuelli Marco</dc:creator>
  <cp:lastModifiedBy>Francesca Laurenti</cp:lastModifiedBy>
  <dcterms:created xsi:type="dcterms:W3CDTF">2017-06-28T16:31:11Z</dcterms:created>
  <dcterms:modified xsi:type="dcterms:W3CDTF">2019-11-18T20:55:11Z</dcterms:modified>
</cp:coreProperties>
</file>